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экраны" sheetId="6" r:id="rId1"/>
  </sheets>
  <definedNames>
    <definedName name="_xlnm._FilterDatabase" localSheetId="0" hidden="1">Видеоэкраны!$A$1:$Q$26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6" l="1"/>
  <c r="N26" i="6" l="1"/>
  <c r="P26" i="6" s="1"/>
  <c r="Q26" i="6" s="1"/>
  <c r="N25" i="6"/>
  <c r="P25" i="6" s="1"/>
  <c r="Q25" i="6" s="1"/>
  <c r="N24" i="6"/>
  <c r="P24" i="6" s="1"/>
  <c r="Q24" i="6" s="1"/>
  <c r="N23" i="6"/>
  <c r="P23" i="6" s="1"/>
  <c r="Q23" i="6" s="1"/>
  <c r="N22" i="6"/>
  <c r="P22" i="6" s="1"/>
  <c r="Q22" i="6" s="1"/>
  <c r="N19" i="6" l="1"/>
  <c r="P19" i="6" s="1"/>
  <c r="Q19" i="6" s="1"/>
  <c r="N18" i="6"/>
  <c r="P18" i="6" s="1"/>
  <c r="Q18" i="6" s="1"/>
  <c r="N17" i="6"/>
  <c r="N16" i="6"/>
  <c r="P16" i="6" s="1"/>
  <c r="Q16" i="6" s="1"/>
  <c r="N15" i="6"/>
  <c r="P15" i="6" s="1"/>
  <c r="Q15" i="6" s="1"/>
  <c r="N21" i="6"/>
  <c r="P21" i="6" s="1"/>
  <c r="Q21" i="6" s="1"/>
  <c r="N20" i="6"/>
  <c r="P20" i="6" s="1"/>
  <c r="Q20" i="6" s="1"/>
  <c r="P17" i="6"/>
  <c r="Q17" i="6" s="1"/>
  <c r="P5" i="6" l="1"/>
  <c r="Q5" i="6" s="1"/>
  <c r="N4" i="6" l="1"/>
  <c r="P4" i="6" s="1"/>
  <c r="Q4" i="6" s="1"/>
  <c r="N3" i="6"/>
  <c r="P3" i="6" s="1"/>
  <c r="Q3" i="6" s="1"/>
  <c r="N2" i="6" l="1"/>
  <c r="P2" i="6" s="1"/>
  <c r="Q2" i="6" s="1"/>
</calcChain>
</file>

<file path=xl/sharedStrings.xml><?xml version="1.0" encoding="utf-8"?>
<sst xmlns="http://schemas.openxmlformats.org/spreadsheetml/2006/main" count="277" uniqueCount="112">
  <si>
    <t>Город</t>
  </si>
  <si>
    <t>Адрес</t>
  </si>
  <si>
    <t>Сторона</t>
  </si>
  <si>
    <t>Выходов за период</t>
  </si>
  <si>
    <t>Выходов в сутки</t>
  </si>
  <si>
    <t>Тюмень</t>
  </si>
  <si>
    <t>А</t>
  </si>
  <si>
    <t>Пермякова - ул. 50 лет Октября</t>
  </si>
  <si>
    <t>Вид конструкции</t>
  </si>
  <si>
    <t>Фото</t>
  </si>
  <si>
    <t>Код</t>
  </si>
  <si>
    <t>Ролик, сек.</t>
  </si>
  <si>
    <t>Аренда</t>
  </si>
  <si>
    <t>6х8</t>
  </si>
  <si>
    <t>Выходов в час</t>
  </si>
  <si>
    <t>Период, дней</t>
  </si>
  <si>
    <t>Видеоэкран</t>
  </si>
  <si>
    <t>7х9</t>
  </si>
  <si>
    <t>ТВ-4</t>
  </si>
  <si>
    <t>ул.50 лет Октября и ул. Профсоюзная</t>
  </si>
  <si>
    <t>Карта</t>
  </si>
  <si>
    <t>Формат, м.</t>
  </si>
  <si>
    <t>Координаты</t>
  </si>
  <si>
    <t>57.155350, 65.561220</t>
  </si>
  <si>
    <t>ул.Герцена (ТРЦ Вояж)</t>
  </si>
  <si>
    <t>8х6</t>
  </si>
  <si>
    <t>7х8</t>
  </si>
  <si>
    <t>Способ показа</t>
  </si>
  <si>
    <t>ТВ-2</t>
  </si>
  <si>
    <t>ТВ-3</t>
  </si>
  <si>
    <t>57.146597, 65.543560</t>
  </si>
  <si>
    <t>57.138111, 65.568687</t>
  </si>
  <si>
    <t>Республики – Мельникайте, Технопарк</t>
  </si>
  <si>
    <t>Герцена 94, ТЦ Галерея Вояж (внутри ТЦ Перекресток)</t>
  </si>
  <si>
    <t>Холодильная – 50 лет ВЛКСМ</t>
  </si>
  <si>
    <t>Одесская 33, пересечение с ул. 50 лет Октября</t>
  </si>
  <si>
    <t>50 лет Октября, 3</t>
  </si>
  <si>
    <t>Широтная –  Пермякова (на перекрестке, у Мед. центра)</t>
  </si>
  <si>
    <t xml:space="preserve">Мельникайте – 50 лет Октября </t>
  </si>
  <si>
    <t>9х7</t>
  </si>
  <si>
    <t>6х4</t>
  </si>
  <si>
    <t>9х6</t>
  </si>
  <si>
    <t>ТВ-5</t>
  </si>
  <si>
    <t>ТВ-6</t>
  </si>
  <si>
    <t>ТВ-7</t>
  </si>
  <si>
    <t>ТВ-8</t>
  </si>
  <si>
    <t>ТВ-9</t>
  </si>
  <si>
    <t>ТВ-10</t>
  </si>
  <si>
    <t>57.146529, 65.543247</t>
  </si>
  <si>
    <t>57.136562, 65.551656</t>
  </si>
  <si>
    <t>57.142072, 65.587257</t>
  </si>
  <si>
    <t>57.153548, 65.566542</t>
  </si>
  <si>
    <t>57.113797, 65.573574</t>
  </si>
  <si>
    <t>57.145361, 65.581777</t>
  </si>
  <si>
    <t>Профсоюзная –  50 лет Октября</t>
  </si>
  <si>
    <t>Пермякова 74 (справа, движ. от Широтн. к Федюнинского)</t>
  </si>
  <si>
    <t>8х7</t>
  </si>
  <si>
    <t>6х3</t>
  </si>
  <si>
    <t>ТВ-11</t>
  </si>
  <si>
    <t>ТВ-12</t>
  </si>
  <si>
    <t>ТВ-13</t>
  </si>
  <si>
    <t>ТВ-14</t>
  </si>
  <si>
    <t>57.155331, 65.561188</t>
  </si>
  <si>
    <t>57.138082, 65.568570</t>
  </si>
  <si>
    <t>57.111094, 65.569041</t>
  </si>
  <si>
    <t>57.134060, 65.604125</t>
  </si>
  <si>
    <t>Видеоэкран 4х6 ул.50 лет Октября ул, 3- ул.С.Ковалевской</t>
  </si>
  <si>
    <t>Видеоэкран 4х6 ул.50 лет Октября- ул.Одесская, 33</t>
  </si>
  <si>
    <t>Видеоэкран 6х8 ул.50 лет ВЛКСМ- ул.Холодильная</t>
  </si>
  <si>
    <t>Видеоэкран 6х8 ул.50 лет Октября-ул.Мельникайте</t>
  </si>
  <si>
    <t>Видеоэкран 6х9 ул.Широтная - ул.Пермякова, 57с2</t>
  </si>
  <si>
    <t>Видеоэкран 7х8 ул.Республики и Мельникайте БЦ Gazoil-Plaza</t>
  </si>
  <si>
    <t>Видеоэкран 7х8 ул.Республики и ул. Мельникайте ресторан Седьмое небо</t>
  </si>
  <si>
    <t>4х6</t>
  </si>
  <si>
    <t>6х9</t>
  </si>
  <si>
    <t>ТВ-15</t>
  </si>
  <si>
    <t>ТВ-16</t>
  </si>
  <si>
    <t>ТВ-17</t>
  </si>
  <si>
    <t>ТВ-18</t>
  </si>
  <si>
    <t>ТВ-19</t>
  </si>
  <si>
    <t>ТВ-20</t>
  </si>
  <si>
    <t>57.153612, 65.566386</t>
  </si>
  <si>
    <t>57.142204, 65.587205</t>
  </si>
  <si>
    <t>57.136538, 65.552322</t>
  </si>
  <si>
    <t>57.144995, 65.581653</t>
  </si>
  <si>
    <t>57.113914, 65.573504</t>
  </si>
  <si>
    <t>57.138125, 65.568672</t>
  </si>
  <si>
    <t>ул.Республики и ул. МельникайтеТехнопарк</t>
  </si>
  <si>
    <t>50 лет Октября ул., пересечение с ул.Мельникайте, разделительный остров, слева при движении из центра</t>
  </si>
  <si>
    <t>50 лет ВЛКСМ ул., пересечение с ул.Холодильная, справа при движении к ул.М.Тореза</t>
  </si>
  <si>
    <t>ТВ-21</t>
  </si>
  <si>
    <t>ТВ-22</t>
  </si>
  <si>
    <t>ТВ-23</t>
  </si>
  <si>
    <t>57.145309, 65.581963</t>
  </si>
  <si>
    <t>57.136507, 65.552266</t>
  </si>
  <si>
    <t>8x6</t>
  </si>
  <si>
    <t>50 лет Октября ул, 3, пересечение с ул.С.Ковалевской, справа при движении из центра</t>
  </si>
  <si>
    <t>50 лет Октября ул, пересечение с ул.Одесская, 33, справа при движении из центра</t>
  </si>
  <si>
    <t>6x4</t>
  </si>
  <si>
    <t>57.152491, 65.568917</t>
  </si>
  <si>
    <t>57.142224, 65.587220</t>
  </si>
  <si>
    <t>ТВ-24</t>
  </si>
  <si>
    <t>ТВ-25</t>
  </si>
  <si>
    <t>Широтная ул, пересечение с ул.Пермякова, 57с2</t>
  </si>
  <si>
    <t>9x6</t>
  </si>
  <si>
    <t>ТВ-26</t>
  </si>
  <si>
    <t>57.113690, 65.573616</t>
  </si>
  <si>
    <t>Статичня картинка, видеоролик</t>
  </si>
  <si>
    <t>Время работы экрана</t>
  </si>
  <si>
    <t>ПН-ВС: 00.00-24.00</t>
  </si>
  <si>
    <t>ПН-ВС: 07.00-23.00</t>
  </si>
  <si>
    <t>ПН-ВС: 07.00-22.00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</si>
</sst>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1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4" fillId="0" borderId="0" applyFill="0" applyBorder="0"/>
    <xf numFmtId="0" fontId="6" fillId="0" borderId="0"/>
  </cellStyleXfs>
  <cellXfs count="14">
    <xf numFmtId="0" fontId="0" fillId="0" borderId="0" xfId="0"/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5">
    <cellStyle name="Excel Built-in Normal" xfId="3"/>
    <cellStyle name="Excel Built-in Normal 3" xfId="4"/>
    <cellStyle name="Normal" xfId="1"/>
    <cellStyle name="Гиперссылка" xfId="2" builtinId="8"/>
    <cellStyle name="Обычный" xfId="0" builtinId="0"/>
  </cellStyles>
  <dxfs count="0"/>
  <tableStyles count="0" defaultTableStyle="TableStyleMedium2" defaultPivotStyle="PivotStyleMedium9"/>
  <colors>
    <mruColors>
      <color rgb="FFCCFFCC"/>
      <color rgb="FFFFFFCC"/>
      <color rgb="FFFFE5F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i/See_sydcBupHkw" TargetMode="External"/><Relationship Id="rId18" Type="http://schemas.openxmlformats.org/officeDocument/2006/relationships/hyperlink" Target="https://disk.yandex.ru/i/ZUiFkH32NcWrhw" TargetMode="External"/><Relationship Id="rId26" Type="http://schemas.openxmlformats.org/officeDocument/2006/relationships/hyperlink" Target="https://disk.yandex.com.am/i/UxtmiDLZjWFvDA" TargetMode="External"/><Relationship Id="rId39" Type="http://schemas.openxmlformats.org/officeDocument/2006/relationships/hyperlink" Target="https://disk.yandex.com.am/i/SBtu3Tw866ELbA" TargetMode="External"/><Relationship Id="rId3" Type="http://schemas.openxmlformats.org/officeDocument/2006/relationships/hyperlink" Target="https://yandex.ru/maps/-/CDWGzT-K" TargetMode="External"/><Relationship Id="rId21" Type="http://schemas.openxmlformats.org/officeDocument/2006/relationships/hyperlink" Target="https://yandex.ru/maps/-/CHvu4Ok~" TargetMode="External"/><Relationship Id="rId34" Type="http://schemas.openxmlformats.org/officeDocument/2006/relationships/hyperlink" Target="https://disk.yandex.com.am/i/9_y7hp03ORvH1w" TargetMode="External"/><Relationship Id="rId42" Type="http://schemas.openxmlformats.org/officeDocument/2006/relationships/hyperlink" Target="https://yandex.ru/maps/-/CHW~QP3v" TargetMode="External"/><Relationship Id="rId47" Type="http://schemas.openxmlformats.org/officeDocument/2006/relationships/hyperlink" Target="https://disk.yandex.com.am/i/33Eipk0ontpBbg" TargetMode="External"/><Relationship Id="rId50" Type="http://schemas.openxmlformats.org/officeDocument/2006/relationships/hyperlink" Target="https://disk.yandex.com.am/d/WpWfUPvAXbDLnQ" TargetMode="External"/><Relationship Id="rId7" Type="http://schemas.openxmlformats.org/officeDocument/2006/relationships/hyperlink" Target="https://yandex.ru/maps/-/CDWKnBMD" TargetMode="External"/><Relationship Id="rId12" Type="http://schemas.openxmlformats.org/officeDocument/2006/relationships/hyperlink" Target="https://yandex.ru/maps/-/CDWKn8~T" TargetMode="External"/><Relationship Id="rId17" Type="http://schemas.openxmlformats.org/officeDocument/2006/relationships/hyperlink" Target="https://disk.yandex.ru/i/9RrVMA_x935IwA" TargetMode="External"/><Relationship Id="rId25" Type="http://schemas.openxmlformats.org/officeDocument/2006/relationships/hyperlink" Target="https://disk.yandex.com.am/i/J9Dab3y2bwCMdQ" TargetMode="External"/><Relationship Id="rId33" Type="http://schemas.openxmlformats.org/officeDocument/2006/relationships/hyperlink" Target="https://yandex.ru/maps/-/CHvuvOLB" TargetMode="External"/><Relationship Id="rId38" Type="http://schemas.openxmlformats.org/officeDocument/2006/relationships/hyperlink" Target="https://disk.yandex.com.am/i/0Nqq56AXzkUM6g" TargetMode="External"/><Relationship Id="rId46" Type="http://schemas.openxmlformats.org/officeDocument/2006/relationships/hyperlink" Target="https://yandex.ru/maps/-/CHW~4U2i" TargetMode="External"/><Relationship Id="rId2" Type="http://schemas.openxmlformats.org/officeDocument/2006/relationships/hyperlink" Target="https://yandex.ru/maps/-/CDWGzB9C" TargetMode="External"/><Relationship Id="rId16" Type="http://schemas.openxmlformats.org/officeDocument/2006/relationships/hyperlink" Target="https://disk.yandex.ru/i/GZgF58AcCIZMxQ" TargetMode="External"/><Relationship Id="rId20" Type="http://schemas.openxmlformats.org/officeDocument/2006/relationships/hyperlink" Target="https://yandex.ru/maps/-/CHvu4FN1" TargetMode="External"/><Relationship Id="rId29" Type="http://schemas.openxmlformats.org/officeDocument/2006/relationships/hyperlink" Target="https://yandex.ru/maps/-/CHvuvUoQ" TargetMode="External"/><Relationship Id="rId41" Type="http://schemas.openxmlformats.org/officeDocument/2006/relationships/hyperlink" Target="https://yandex.ru/maps/-/CHW~QWYm" TargetMode="External"/><Relationship Id="rId1" Type="http://schemas.openxmlformats.org/officeDocument/2006/relationships/hyperlink" Target="https://disk.yandex.ru/i/fkf2SEXVODqVFA" TargetMode="External"/><Relationship Id="rId6" Type="http://schemas.openxmlformats.org/officeDocument/2006/relationships/hyperlink" Target="https://disk.yandex.ru/i/V5Y2L5Ltu6W0JQ" TargetMode="External"/><Relationship Id="rId11" Type="http://schemas.openxmlformats.org/officeDocument/2006/relationships/hyperlink" Target="https://yandex.ru/maps/-/CDWKnWOe" TargetMode="External"/><Relationship Id="rId24" Type="http://schemas.openxmlformats.org/officeDocument/2006/relationships/hyperlink" Target="https://disk.yandex.com.am/i/Je4H8wQQhW7Uig" TargetMode="External"/><Relationship Id="rId32" Type="http://schemas.openxmlformats.org/officeDocument/2006/relationships/hyperlink" Target="https://yandex.ru/maps/-/CHvuvOLB" TargetMode="External"/><Relationship Id="rId37" Type="http://schemas.openxmlformats.org/officeDocument/2006/relationships/hyperlink" Target="https://disk.yandex.com.am/i/dt3Hi9z5kurdxA" TargetMode="External"/><Relationship Id="rId40" Type="http://schemas.openxmlformats.org/officeDocument/2006/relationships/hyperlink" Target="https://disk.yandex.com.am/i/2nnxqlcxVGn-Mg" TargetMode="External"/><Relationship Id="rId45" Type="http://schemas.openxmlformats.org/officeDocument/2006/relationships/hyperlink" Target="https://yandex.ru/maps/-/CHW~4EIS" TargetMode="External"/><Relationship Id="rId5" Type="http://schemas.openxmlformats.org/officeDocument/2006/relationships/hyperlink" Target="https://disk.yandex.ru/i/q1CF-0DVKDHepQ" TargetMode="External"/><Relationship Id="rId15" Type="http://schemas.openxmlformats.org/officeDocument/2006/relationships/hyperlink" Target="https://disk.yandex.ru/i/D3yu9sBpb4FqwA" TargetMode="External"/><Relationship Id="rId23" Type="http://schemas.openxmlformats.org/officeDocument/2006/relationships/hyperlink" Target="https://disk.yandex.com.am/i/Mjytabs9VrSPOg" TargetMode="External"/><Relationship Id="rId28" Type="http://schemas.openxmlformats.org/officeDocument/2006/relationships/hyperlink" Target="https://yandex.ru/maps/-/CHvurCP4" TargetMode="External"/><Relationship Id="rId36" Type="http://schemas.openxmlformats.org/officeDocument/2006/relationships/hyperlink" Target="https://disk.yandex.com.am/i/xIG3ZeOviIhK0Q" TargetMode="External"/><Relationship Id="rId49" Type="http://schemas.openxmlformats.org/officeDocument/2006/relationships/hyperlink" Target="https://yandex.ru/maps/-/CHW~a6pp" TargetMode="External"/><Relationship Id="rId10" Type="http://schemas.openxmlformats.org/officeDocument/2006/relationships/hyperlink" Target="https://yandex.ru/maps/-/CDWKnK92" TargetMode="External"/><Relationship Id="rId19" Type="http://schemas.openxmlformats.org/officeDocument/2006/relationships/hyperlink" Target="https://yandex.ru/maps/-/CHvu4AJY" TargetMode="External"/><Relationship Id="rId31" Type="http://schemas.openxmlformats.org/officeDocument/2006/relationships/hyperlink" Target="https://yandex.ru/maps/-/CHvuvZ~Y" TargetMode="External"/><Relationship Id="rId44" Type="http://schemas.openxmlformats.org/officeDocument/2006/relationships/hyperlink" Target="https://disk.yandex.com.am/i/X7aIzn6YNt8Scw" TargetMode="External"/><Relationship Id="rId4" Type="http://schemas.openxmlformats.org/officeDocument/2006/relationships/hyperlink" Target="https://yandex.ru/maps/-/CDWGz-YI" TargetMode="External"/><Relationship Id="rId9" Type="http://schemas.openxmlformats.org/officeDocument/2006/relationships/hyperlink" Target="https://yandex.ru/maps/-/CDWKn6K5" TargetMode="External"/><Relationship Id="rId14" Type="http://schemas.openxmlformats.org/officeDocument/2006/relationships/hyperlink" Target="https://disk.yandex.ru/i/2w3uXUV61ry4yw" TargetMode="External"/><Relationship Id="rId22" Type="http://schemas.openxmlformats.org/officeDocument/2006/relationships/hyperlink" Target="https://yandex.ru/maps/-/CHvu4Pjg" TargetMode="External"/><Relationship Id="rId27" Type="http://schemas.openxmlformats.org/officeDocument/2006/relationships/hyperlink" Target="https://yandex.ru/maps/-/CHvurYJO" TargetMode="External"/><Relationship Id="rId30" Type="http://schemas.openxmlformats.org/officeDocument/2006/relationships/hyperlink" Target="https://yandex.ru/maps/-/CHvuvJ5e" TargetMode="External"/><Relationship Id="rId35" Type="http://schemas.openxmlformats.org/officeDocument/2006/relationships/hyperlink" Target="https://disk.yandex.com.am/i/L5B29ERcjkx46Q" TargetMode="External"/><Relationship Id="rId43" Type="http://schemas.openxmlformats.org/officeDocument/2006/relationships/hyperlink" Target="https://disk.yandex.com.am/i/zHTvlFEUgKXCsw" TargetMode="External"/><Relationship Id="rId48" Type="http://schemas.openxmlformats.org/officeDocument/2006/relationships/hyperlink" Target="https://disk.yandex.com.am/i/rIbQ9K_CHzl8Fw" TargetMode="External"/><Relationship Id="rId8" Type="http://schemas.openxmlformats.org/officeDocument/2006/relationships/hyperlink" Target="https://yandex.ru/maps/-/CDWKnVIG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selection activeCell="C1" sqref="C1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7.140625" style="1" customWidth="1"/>
    <col min="4" max="4" width="9.5703125" style="1" customWidth="1"/>
    <col min="5" max="5" width="10" style="1" customWidth="1"/>
    <col min="6" max="6" width="19" style="1" customWidth="1"/>
    <col min="7" max="7" width="14.28515625" style="1" customWidth="1"/>
    <col min="8" max="8" width="12.140625" style="1" customWidth="1"/>
    <col min="9" max="9" width="17.140625" style="1" customWidth="1"/>
    <col min="10" max="10" width="8.7109375" style="1" customWidth="1"/>
    <col min="11" max="11" width="14.28515625" style="1" bestFit="1" customWidth="1"/>
    <col min="12" max="12" width="16.85546875" style="1" customWidth="1"/>
    <col min="13" max="13" width="17" style="1" customWidth="1"/>
    <col min="14" max="14" width="18.7109375" style="1" bestFit="1" customWidth="1"/>
    <col min="15" max="15" width="16.85546875" style="1" customWidth="1"/>
    <col min="16" max="16" width="14.85546875" style="1" bestFit="1" customWidth="1"/>
    <col min="17" max="17" width="11.7109375" style="2" customWidth="1"/>
    <col min="18" max="16384" width="9.140625" style="1"/>
  </cols>
  <sheetData>
    <row r="1" spans="1:17" s="3" customFormat="1" ht="25.5" x14ac:dyDescent="0.25">
      <c r="A1" s="6" t="s">
        <v>0</v>
      </c>
      <c r="B1" s="6" t="s">
        <v>8</v>
      </c>
      <c r="C1" s="6" t="s">
        <v>1</v>
      </c>
      <c r="D1" s="6" t="s">
        <v>9</v>
      </c>
      <c r="E1" s="6" t="s">
        <v>20</v>
      </c>
      <c r="F1" s="6" t="s">
        <v>22</v>
      </c>
      <c r="G1" s="6" t="s">
        <v>21</v>
      </c>
      <c r="H1" s="6" t="s">
        <v>2</v>
      </c>
      <c r="I1" s="6" t="s">
        <v>27</v>
      </c>
      <c r="J1" s="6" t="s">
        <v>10</v>
      </c>
      <c r="K1" s="6" t="s">
        <v>11</v>
      </c>
      <c r="L1" s="6" t="s">
        <v>14</v>
      </c>
      <c r="M1" s="7" t="s">
        <v>108</v>
      </c>
      <c r="N1" s="6" t="s">
        <v>4</v>
      </c>
      <c r="O1" s="6" t="s">
        <v>15</v>
      </c>
      <c r="P1" s="6" t="s">
        <v>3</v>
      </c>
      <c r="Q1" s="6" t="s">
        <v>12</v>
      </c>
    </row>
    <row r="2" spans="1:17" ht="25.5" x14ac:dyDescent="0.2">
      <c r="A2" s="8" t="s">
        <v>5</v>
      </c>
      <c r="B2" s="8" t="s">
        <v>16</v>
      </c>
      <c r="C2" s="9" t="s">
        <v>19</v>
      </c>
      <c r="D2" s="10" t="s">
        <v>9</v>
      </c>
      <c r="E2" s="10" t="s">
        <v>20</v>
      </c>
      <c r="F2" s="9" t="s">
        <v>23</v>
      </c>
      <c r="G2" s="8" t="s">
        <v>17</v>
      </c>
      <c r="H2" s="8" t="s">
        <v>6</v>
      </c>
      <c r="I2" s="8" t="s">
        <v>107</v>
      </c>
      <c r="J2" s="8" t="s">
        <v>28</v>
      </c>
      <c r="K2" s="8">
        <v>10</v>
      </c>
      <c r="L2" s="9">
        <v>12</v>
      </c>
      <c r="M2" s="9" t="s">
        <v>110</v>
      </c>
      <c r="N2" s="9">
        <f>16*L2</f>
        <v>192</v>
      </c>
      <c r="O2" s="8">
        <v>14</v>
      </c>
      <c r="P2" s="8">
        <f>N2*O2</f>
        <v>2688</v>
      </c>
      <c r="Q2" s="4">
        <f>(0.8*P2)*K2</f>
        <v>21504</v>
      </c>
    </row>
    <row r="3" spans="1:17" ht="25.5" x14ac:dyDescent="0.2">
      <c r="A3" s="8" t="s">
        <v>5</v>
      </c>
      <c r="B3" s="8" t="s">
        <v>16</v>
      </c>
      <c r="C3" s="9" t="s">
        <v>24</v>
      </c>
      <c r="D3" s="10" t="s">
        <v>9</v>
      </c>
      <c r="E3" s="10" t="s">
        <v>20</v>
      </c>
      <c r="F3" s="9" t="s">
        <v>30</v>
      </c>
      <c r="G3" s="9" t="s">
        <v>25</v>
      </c>
      <c r="H3" s="8" t="s">
        <v>6</v>
      </c>
      <c r="I3" s="8" t="s">
        <v>107</v>
      </c>
      <c r="J3" s="8" t="s">
        <v>29</v>
      </c>
      <c r="K3" s="8">
        <v>10</v>
      </c>
      <c r="L3" s="9">
        <v>12</v>
      </c>
      <c r="M3" s="9" t="s">
        <v>111</v>
      </c>
      <c r="N3" s="9">
        <f>16*L3</f>
        <v>192</v>
      </c>
      <c r="O3" s="8">
        <v>14</v>
      </c>
      <c r="P3" s="8">
        <f>N3*O3</f>
        <v>2688</v>
      </c>
      <c r="Q3" s="4">
        <f>(0.7*P3)*K3</f>
        <v>18816</v>
      </c>
    </row>
    <row r="4" spans="1:17" ht="25.5" x14ac:dyDescent="0.2">
      <c r="A4" s="8" t="s">
        <v>5</v>
      </c>
      <c r="B4" s="8" t="s">
        <v>16</v>
      </c>
      <c r="C4" s="9" t="s">
        <v>87</v>
      </c>
      <c r="D4" s="10" t="s">
        <v>9</v>
      </c>
      <c r="E4" s="10" t="s">
        <v>20</v>
      </c>
      <c r="F4" s="9" t="s">
        <v>31</v>
      </c>
      <c r="G4" s="9" t="s">
        <v>26</v>
      </c>
      <c r="H4" s="8" t="s">
        <v>6</v>
      </c>
      <c r="I4" s="8" t="s">
        <v>107</v>
      </c>
      <c r="J4" s="8" t="s">
        <v>18</v>
      </c>
      <c r="K4" s="8">
        <v>10</v>
      </c>
      <c r="L4" s="9">
        <v>12</v>
      </c>
      <c r="M4" s="9" t="s">
        <v>110</v>
      </c>
      <c r="N4" s="9">
        <f>16*L4</f>
        <v>192</v>
      </c>
      <c r="O4" s="8">
        <v>14</v>
      </c>
      <c r="P4" s="8">
        <f>N4*O4</f>
        <v>2688</v>
      </c>
      <c r="Q4" s="4">
        <f>(0.8*P4)*K4</f>
        <v>21504</v>
      </c>
    </row>
    <row r="5" spans="1:17" ht="25.5" x14ac:dyDescent="0.2">
      <c r="A5" s="8" t="s">
        <v>5</v>
      </c>
      <c r="B5" s="8" t="s">
        <v>16</v>
      </c>
      <c r="C5" s="9" t="s">
        <v>33</v>
      </c>
      <c r="D5" s="10" t="s">
        <v>9</v>
      </c>
      <c r="E5" s="10" t="s">
        <v>20</v>
      </c>
      <c r="F5" s="9" t="s">
        <v>48</v>
      </c>
      <c r="G5" s="9" t="s">
        <v>39</v>
      </c>
      <c r="H5" s="8" t="s">
        <v>6</v>
      </c>
      <c r="I5" s="8" t="s">
        <v>107</v>
      </c>
      <c r="J5" s="8" t="s">
        <v>42</v>
      </c>
      <c r="K5" s="8">
        <v>10</v>
      </c>
      <c r="L5" s="9">
        <v>15</v>
      </c>
      <c r="M5" s="9"/>
      <c r="N5" s="9">
        <f>15*L5</f>
        <v>225</v>
      </c>
      <c r="O5" s="8">
        <v>14</v>
      </c>
      <c r="P5" s="8">
        <f t="shared" ref="P5" si="0">N5*O5</f>
        <v>3150</v>
      </c>
      <c r="Q5" s="4">
        <f>(0.6*P5)*K5</f>
        <v>18900</v>
      </c>
    </row>
    <row r="6" spans="1:17" ht="25.5" x14ac:dyDescent="0.2">
      <c r="A6" s="8" t="s">
        <v>5</v>
      </c>
      <c r="B6" s="8" t="s">
        <v>16</v>
      </c>
      <c r="C6" s="9" t="s">
        <v>34</v>
      </c>
      <c r="D6" s="10" t="s">
        <v>9</v>
      </c>
      <c r="E6" s="10" t="s">
        <v>20</v>
      </c>
      <c r="F6" s="9" t="s">
        <v>49</v>
      </c>
      <c r="G6" s="9" t="s">
        <v>25</v>
      </c>
      <c r="H6" s="8" t="s">
        <v>6</v>
      </c>
      <c r="I6" s="8" t="s">
        <v>107</v>
      </c>
      <c r="J6" s="8" t="s">
        <v>43</v>
      </c>
      <c r="K6" s="8">
        <v>10</v>
      </c>
      <c r="L6" s="9">
        <v>15</v>
      </c>
      <c r="M6" s="9"/>
      <c r="N6" s="9">
        <v>225</v>
      </c>
      <c r="O6" s="8">
        <v>14</v>
      </c>
      <c r="P6" s="8">
        <v>3150</v>
      </c>
      <c r="Q6" s="4">
        <v>18900</v>
      </c>
    </row>
    <row r="7" spans="1:17" ht="25.5" x14ac:dyDescent="0.2">
      <c r="A7" s="8" t="s">
        <v>5</v>
      </c>
      <c r="B7" s="8" t="s">
        <v>16</v>
      </c>
      <c r="C7" s="9" t="s">
        <v>35</v>
      </c>
      <c r="D7" s="10" t="s">
        <v>9</v>
      </c>
      <c r="E7" s="10" t="s">
        <v>20</v>
      </c>
      <c r="F7" s="9" t="s">
        <v>50</v>
      </c>
      <c r="G7" s="9" t="s">
        <v>40</v>
      </c>
      <c r="H7" s="8" t="s">
        <v>6</v>
      </c>
      <c r="I7" s="8" t="s">
        <v>107</v>
      </c>
      <c r="J7" s="8" t="s">
        <v>44</v>
      </c>
      <c r="K7" s="8">
        <v>10</v>
      </c>
      <c r="L7" s="9">
        <v>15</v>
      </c>
      <c r="M7" s="9"/>
      <c r="N7" s="9">
        <v>225</v>
      </c>
      <c r="O7" s="8">
        <v>14</v>
      </c>
      <c r="P7" s="8">
        <v>3150</v>
      </c>
      <c r="Q7" s="4">
        <v>18900</v>
      </c>
    </row>
    <row r="8" spans="1:17" ht="25.5" x14ac:dyDescent="0.2">
      <c r="A8" s="8" t="s">
        <v>5</v>
      </c>
      <c r="B8" s="8" t="s">
        <v>16</v>
      </c>
      <c r="C8" s="9" t="s">
        <v>36</v>
      </c>
      <c r="D8" s="10" t="s">
        <v>9</v>
      </c>
      <c r="E8" s="10" t="s">
        <v>20</v>
      </c>
      <c r="F8" s="9" t="s">
        <v>51</v>
      </c>
      <c r="G8" s="9" t="s">
        <v>40</v>
      </c>
      <c r="H8" s="8" t="s">
        <v>6</v>
      </c>
      <c r="I8" s="8" t="s">
        <v>107</v>
      </c>
      <c r="J8" s="8" t="s">
        <v>45</v>
      </c>
      <c r="K8" s="8">
        <v>10</v>
      </c>
      <c r="L8" s="9">
        <v>15</v>
      </c>
      <c r="M8" s="9"/>
      <c r="N8" s="9">
        <v>225</v>
      </c>
      <c r="O8" s="8">
        <v>14</v>
      </c>
      <c r="P8" s="8">
        <v>3150</v>
      </c>
      <c r="Q8" s="4">
        <v>18900</v>
      </c>
    </row>
    <row r="9" spans="1:17" ht="25.5" x14ac:dyDescent="0.2">
      <c r="A9" s="8" t="s">
        <v>5</v>
      </c>
      <c r="B9" s="8" t="s">
        <v>16</v>
      </c>
      <c r="C9" s="9" t="s">
        <v>37</v>
      </c>
      <c r="D9" s="10" t="s">
        <v>9</v>
      </c>
      <c r="E9" s="10" t="s">
        <v>20</v>
      </c>
      <c r="F9" s="9" t="s">
        <v>52</v>
      </c>
      <c r="G9" s="9" t="s">
        <v>41</v>
      </c>
      <c r="H9" s="8" t="s">
        <v>6</v>
      </c>
      <c r="I9" s="8" t="s">
        <v>107</v>
      </c>
      <c r="J9" s="8" t="s">
        <v>46</v>
      </c>
      <c r="K9" s="8">
        <v>10</v>
      </c>
      <c r="L9" s="9">
        <v>15</v>
      </c>
      <c r="M9" s="9"/>
      <c r="N9" s="9">
        <v>225</v>
      </c>
      <c r="O9" s="8">
        <v>14</v>
      </c>
      <c r="P9" s="8">
        <v>3150</v>
      </c>
      <c r="Q9" s="4">
        <v>18900</v>
      </c>
    </row>
    <row r="10" spans="1:17" ht="25.5" x14ac:dyDescent="0.2">
      <c r="A10" s="8" t="s">
        <v>5</v>
      </c>
      <c r="B10" s="8" t="s">
        <v>16</v>
      </c>
      <c r="C10" s="9" t="s">
        <v>38</v>
      </c>
      <c r="D10" s="10" t="s">
        <v>9</v>
      </c>
      <c r="E10" s="10" t="s">
        <v>20</v>
      </c>
      <c r="F10" s="9" t="s">
        <v>53</v>
      </c>
      <c r="G10" s="9" t="s">
        <v>25</v>
      </c>
      <c r="H10" s="8" t="s">
        <v>6</v>
      </c>
      <c r="I10" s="8" t="s">
        <v>107</v>
      </c>
      <c r="J10" s="8" t="s">
        <v>47</v>
      </c>
      <c r="K10" s="8">
        <v>10</v>
      </c>
      <c r="L10" s="9">
        <v>15</v>
      </c>
      <c r="M10" s="9"/>
      <c r="N10" s="9">
        <v>225</v>
      </c>
      <c r="O10" s="8">
        <v>14</v>
      </c>
      <c r="P10" s="8">
        <v>3150</v>
      </c>
      <c r="Q10" s="4">
        <v>18900</v>
      </c>
    </row>
    <row r="11" spans="1:17" ht="25.5" x14ac:dyDescent="0.2">
      <c r="A11" s="8" t="s">
        <v>5</v>
      </c>
      <c r="B11" s="8" t="s">
        <v>16</v>
      </c>
      <c r="C11" s="9" t="s">
        <v>54</v>
      </c>
      <c r="D11" s="10" t="s">
        <v>9</v>
      </c>
      <c r="E11" s="10" t="s">
        <v>20</v>
      </c>
      <c r="F11" s="9" t="s">
        <v>62</v>
      </c>
      <c r="G11" s="5" t="s">
        <v>39</v>
      </c>
      <c r="H11" s="8" t="s">
        <v>6</v>
      </c>
      <c r="I11" s="8" t="s">
        <v>107</v>
      </c>
      <c r="J11" s="8" t="s">
        <v>58</v>
      </c>
      <c r="K11" s="8">
        <v>10</v>
      </c>
      <c r="L11" s="9">
        <v>15</v>
      </c>
      <c r="M11" s="9"/>
      <c r="N11" s="9">
        <v>225</v>
      </c>
      <c r="O11" s="8">
        <v>14</v>
      </c>
      <c r="P11" s="8">
        <v>3150</v>
      </c>
      <c r="Q11" s="4">
        <v>18900</v>
      </c>
    </row>
    <row r="12" spans="1:17" ht="25.5" x14ac:dyDescent="0.2">
      <c r="A12" s="8" t="s">
        <v>5</v>
      </c>
      <c r="B12" s="8" t="s">
        <v>16</v>
      </c>
      <c r="C12" s="9" t="s">
        <v>32</v>
      </c>
      <c r="D12" s="10" t="s">
        <v>9</v>
      </c>
      <c r="E12" s="10" t="s">
        <v>20</v>
      </c>
      <c r="F12" s="9" t="s">
        <v>63</v>
      </c>
      <c r="G12" s="5" t="s">
        <v>56</v>
      </c>
      <c r="H12" s="8" t="s">
        <v>6</v>
      </c>
      <c r="I12" s="8" t="s">
        <v>107</v>
      </c>
      <c r="J12" s="8" t="s">
        <v>59</v>
      </c>
      <c r="K12" s="8">
        <v>10</v>
      </c>
      <c r="L12" s="9">
        <v>15</v>
      </c>
      <c r="M12" s="9"/>
      <c r="N12" s="9">
        <v>225</v>
      </c>
      <c r="O12" s="8">
        <v>14</v>
      </c>
      <c r="P12" s="8">
        <v>3150</v>
      </c>
      <c r="Q12" s="4">
        <v>18900</v>
      </c>
    </row>
    <row r="13" spans="1:17" ht="25.5" x14ac:dyDescent="0.2">
      <c r="A13" s="8" t="s">
        <v>5</v>
      </c>
      <c r="B13" s="8" t="s">
        <v>16</v>
      </c>
      <c r="C13" s="9" t="s">
        <v>55</v>
      </c>
      <c r="D13" s="10" t="s">
        <v>9</v>
      </c>
      <c r="E13" s="10" t="s">
        <v>20</v>
      </c>
      <c r="F13" s="9" t="s">
        <v>64</v>
      </c>
      <c r="G13" s="5" t="s">
        <v>57</v>
      </c>
      <c r="H13" s="8" t="s">
        <v>6</v>
      </c>
      <c r="I13" s="8" t="s">
        <v>107</v>
      </c>
      <c r="J13" s="8" t="s">
        <v>60</v>
      </c>
      <c r="K13" s="8">
        <v>10</v>
      </c>
      <c r="L13" s="9">
        <v>15</v>
      </c>
      <c r="M13" s="9"/>
      <c r="N13" s="9">
        <v>225</v>
      </c>
      <c r="O13" s="8">
        <v>14</v>
      </c>
      <c r="P13" s="8">
        <v>3150</v>
      </c>
      <c r="Q13" s="4">
        <v>18900</v>
      </c>
    </row>
    <row r="14" spans="1:17" ht="25.5" x14ac:dyDescent="0.2">
      <c r="A14" s="8" t="s">
        <v>5</v>
      </c>
      <c r="B14" s="8" t="s">
        <v>16</v>
      </c>
      <c r="C14" s="8" t="s">
        <v>7</v>
      </c>
      <c r="D14" s="10" t="s">
        <v>9</v>
      </c>
      <c r="E14" s="10" t="s">
        <v>20</v>
      </c>
      <c r="F14" s="9" t="s">
        <v>65</v>
      </c>
      <c r="G14" s="5" t="s">
        <v>25</v>
      </c>
      <c r="H14" s="8" t="s">
        <v>6</v>
      </c>
      <c r="I14" s="8" t="s">
        <v>107</v>
      </c>
      <c r="J14" s="8" t="s">
        <v>61</v>
      </c>
      <c r="K14" s="8">
        <v>10</v>
      </c>
      <c r="L14" s="9">
        <v>15</v>
      </c>
      <c r="M14" s="9"/>
      <c r="N14" s="9">
        <v>225</v>
      </c>
      <c r="O14" s="8">
        <v>14</v>
      </c>
      <c r="P14" s="8">
        <v>3150</v>
      </c>
      <c r="Q14" s="4">
        <v>18900</v>
      </c>
    </row>
    <row r="15" spans="1:17" ht="38.25" x14ac:dyDescent="0.2">
      <c r="A15" s="8" t="s">
        <v>5</v>
      </c>
      <c r="B15" s="8" t="s">
        <v>16</v>
      </c>
      <c r="C15" s="11" t="s">
        <v>66</v>
      </c>
      <c r="D15" s="10" t="s">
        <v>9</v>
      </c>
      <c r="E15" s="10" t="s">
        <v>20</v>
      </c>
      <c r="F15" s="9" t="s">
        <v>81</v>
      </c>
      <c r="G15" s="11" t="s">
        <v>73</v>
      </c>
      <c r="H15" s="8" t="s">
        <v>6</v>
      </c>
      <c r="I15" s="8" t="s">
        <v>107</v>
      </c>
      <c r="J15" s="8" t="s">
        <v>75</v>
      </c>
      <c r="K15" s="8">
        <v>5</v>
      </c>
      <c r="L15" s="9">
        <v>12</v>
      </c>
      <c r="M15" s="9"/>
      <c r="N15" s="9">
        <f>24*L15</f>
        <v>288</v>
      </c>
      <c r="O15" s="8">
        <v>14</v>
      </c>
      <c r="P15" s="8">
        <f t="shared" ref="P15:P20" si="1">N15*O15</f>
        <v>4032</v>
      </c>
      <c r="Q15" s="4">
        <f t="shared" ref="Q15:Q19" si="2">(1.1*P15)*K15</f>
        <v>22176.000000000004</v>
      </c>
    </row>
    <row r="16" spans="1:17" ht="25.5" x14ac:dyDescent="0.2">
      <c r="A16" s="8" t="s">
        <v>5</v>
      </c>
      <c r="B16" s="8" t="s">
        <v>16</v>
      </c>
      <c r="C16" s="11" t="s">
        <v>67</v>
      </c>
      <c r="D16" s="10" t="s">
        <v>9</v>
      </c>
      <c r="E16" s="10" t="s">
        <v>20</v>
      </c>
      <c r="F16" s="9" t="s">
        <v>82</v>
      </c>
      <c r="G16" s="11" t="s">
        <v>73</v>
      </c>
      <c r="H16" s="8" t="s">
        <v>6</v>
      </c>
      <c r="I16" s="8" t="s">
        <v>107</v>
      </c>
      <c r="J16" s="8" t="s">
        <v>76</v>
      </c>
      <c r="K16" s="8">
        <v>5</v>
      </c>
      <c r="L16" s="9">
        <v>12</v>
      </c>
      <c r="M16" s="9"/>
      <c r="N16" s="9">
        <f t="shared" ref="N16:N19" si="3">24*L16</f>
        <v>288</v>
      </c>
      <c r="O16" s="8">
        <v>14</v>
      </c>
      <c r="P16" s="8">
        <f t="shared" si="1"/>
        <v>4032</v>
      </c>
      <c r="Q16" s="4">
        <f t="shared" si="2"/>
        <v>22176.000000000004</v>
      </c>
    </row>
    <row r="17" spans="1:17" ht="25.5" x14ac:dyDescent="0.2">
      <c r="A17" s="8" t="s">
        <v>5</v>
      </c>
      <c r="B17" s="8" t="s">
        <v>16</v>
      </c>
      <c r="C17" s="11" t="s">
        <v>68</v>
      </c>
      <c r="D17" s="10" t="s">
        <v>9</v>
      </c>
      <c r="E17" s="10" t="s">
        <v>20</v>
      </c>
      <c r="F17" s="9" t="s">
        <v>83</v>
      </c>
      <c r="G17" s="11" t="s">
        <v>13</v>
      </c>
      <c r="H17" s="8" t="s">
        <v>6</v>
      </c>
      <c r="I17" s="8" t="s">
        <v>107</v>
      </c>
      <c r="J17" s="8" t="s">
        <v>77</v>
      </c>
      <c r="K17" s="8">
        <v>5</v>
      </c>
      <c r="L17" s="9">
        <v>12</v>
      </c>
      <c r="M17" s="9"/>
      <c r="N17" s="9">
        <f t="shared" si="3"/>
        <v>288</v>
      </c>
      <c r="O17" s="8">
        <v>14</v>
      </c>
      <c r="P17" s="8">
        <f t="shared" si="1"/>
        <v>4032</v>
      </c>
      <c r="Q17" s="4">
        <f t="shared" si="2"/>
        <v>22176.000000000004</v>
      </c>
    </row>
    <row r="18" spans="1:17" ht="25.5" x14ac:dyDescent="0.2">
      <c r="A18" s="8" t="s">
        <v>5</v>
      </c>
      <c r="B18" s="8" t="s">
        <v>16</v>
      </c>
      <c r="C18" s="11" t="s">
        <v>69</v>
      </c>
      <c r="D18" s="10" t="s">
        <v>9</v>
      </c>
      <c r="E18" s="10" t="s">
        <v>20</v>
      </c>
      <c r="F18" s="9" t="s">
        <v>84</v>
      </c>
      <c r="G18" s="11" t="s">
        <v>13</v>
      </c>
      <c r="H18" s="8" t="s">
        <v>6</v>
      </c>
      <c r="I18" s="8" t="s">
        <v>107</v>
      </c>
      <c r="J18" s="8" t="s">
        <v>78</v>
      </c>
      <c r="K18" s="8">
        <v>5</v>
      </c>
      <c r="L18" s="9">
        <v>12</v>
      </c>
      <c r="M18" s="9"/>
      <c r="N18" s="9">
        <f t="shared" si="3"/>
        <v>288</v>
      </c>
      <c r="O18" s="8">
        <v>14</v>
      </c>
      <c r="P18" s="8">
        <f t="shared" si="1"/>
        <v>4032</v>
      </c>
      <c r="Q18" s="4">
        <f t="shared" si="2"/>
        <v>22176.000000000004</v>
      </c>
    </row>
    <row r="19" spans="1:17" ht="25.5" x14ac:dyDescent="0.2">
      <c r="A19" s="8" t="s">
        <v>5</v>
      </c>
      <c r="B19" s="8" t="s">
        <v>16</v>
      </c>
      <c r="C19" s="11" t="s">
        <v>70</v>
      </c>
      <c r="D19" s="10" t="s">
        <v>9</v>
      </c>
      <c r="E19" s="10" t="s">
        <v>20</v>
      </c>
      <c r="F19" s="9" t="s">
        <v>85</v>
      </c>
      <c r="G19" s="11" t="s">
        <v>74</v>
      </c>
      <c r="H19" s="8" t="s">
        <v>6</v>
      </c>
      <c r="I19" s="8" t="s">
        <v>107</v>
      </c>
      <c r="J19" s="8" t="s">
        <v>79</v>
      </c>
      <c r="K19" s="8">
        <v>5</v>
      </c>
      <c r="L19" s="9">
        <v>12</v>
      </c>
      <c r="M19" s="9"/>
      <c r="N19" s="9">
        <f t="shared" si="3"/>
        <v>288</v>
      </c>
      <c r="O19" s="8">
        <v>14</v>
      </c>
      <c r="P19" s="8">
        <f t="shared" si="1"/>
        <v>4032</v>
      </c>
      <c r="Q19" s="4">
        <f t="shared" si="2"/>
        <v>22176.000000000004</v>
      </c>
    </row>
    <row r="20" spans="1:17" ht="25.5" x14ac:dyDescent="0.2">
      <c r="A20" s="8" t="s">
        <v>5</v>
      </c>
      <c r="B20" s="8" t="s">
        <v>16</v>
      </c>
      <c r="C20" s="11" t="s">
        <v>71</v>
      </c>
      <c r="D20" s="10" t="s">
        <v>9</v>
      </c>
      <c r="E20" s="10" t="s">
        <v>20</v>
      </c>
      <c r="F20" s="9" t="s">
        <v>86</v>
      </c>
      <c r="G20" s="11" t="s">
        <v>26</v>
      </c>
      <c r="H20" s="8" t="s">
        <v>6</v>
      </c>
      <c r="I20" s="8" t="s">
        <v>107</v>
      </c>
      <c r="J20" s="8" t="s">
        <v>80</v>
      </c>
      <c r="K20" s="8">
        <v>10</v>
      </c>
      <c r="L20" s="9">
        <v>12</v>
      </c>
      <c r="M20" s="9" t="s">
        <v>110</v>
      </c>
      <c r="N20" s="9">
        <f t="shared" ref="N20:N26" si="4">16*L20</f>
        <v>192</v>
      </c>
      <c r="O20" s="8">
        <v>14</v>
      </c>
      <c r="P20" s="8">
        <f t="shared" si="1"/>
        <v>2688</v>
      </c>
      <c r="Q20" s="4">
        <f>(0.8*P20)*K20</f>
        <v>21504</v>
      </c>
    </row>
    <row r="21" spans="1:17" ht="38.25" x14ac:dyDescent="0.2">
      <c r="A21" s="8" t="s">
        <v>5</v>
      </c>
      <c r="B21" s="8" t="s">
        <v>16</v>
      </c>
      <c r="C21" s="11" t="s">
        <v>72</v>
      </c>
      <c r="D21" s="10" t="s">
        <v>9</v>
      </c>
      <c r="E21" s="10" t="s">
        <v>20</v>
      </c>
      <c r="F21" s="9" t="s">
        <v>86</v>
      </c>
      <c r="G21" s="11" t="s">
        <v>26</v>
      </c>
      <c r="H21" s="8" t="s">
        <v>6</v>
      </c>
      <c r="I21" s="8" t="s">
        <v>107</v>
      </c>
      <c r="J21" s="8" t="s">
        <v>90</v>
      </c>
      <c r="K21" s="8">
        <v>10</v>
      </c>
      <c r="L21" s="9">
        <v>12</v>
      </c>
      <c r="M21" s="9" t="s">
        <v>110</v>
      </c>
      <c r="N21" s="9">
        <f t="shared" si="4"/>
        <v>192</v>
      </c>
      <c r="O21" s="8">
        <v>14</v>
      </c>
      <c r="P21" s="8">
        <f t="shared" ref="P21" si="5">N21*O21</f>
        <v>2688</v>
      </c>
      <c r="Q21" s="4">
        <f>(0.8*P21)*K21</f>
        <v>21504</v>
      </c>
    </row>
    <row r="22" spans="1:17" ht="51" x14ac:dyDescent="0.2">
      <c r="A22" s="8" t="s">
        <v>5</v>
      </c>
      <c r="B22" s="8" t="s">
        <v>16</v>
      </c>
      <c r="C22" s="9" t="s">
        <v>88</v>
      </c>
      <c r="D22" s="12" t="s">
        <v>9</v>
      </c>
      <c r="E22" s="12" t="s">
        <v>20</v>
      </c>
      <c r="F22" s="13" t="s">
        <v>93</v>
      </c>
      <c r="G22" s="13" t="s">
        <v>95</v>
      </c>
      <c r="H22" s="8" t="s">
        <v>6</v>
      </c>
      <c r="I22" s="8" t="s">
        <v>107</v>
      </c>
      <c r="J22" s="8" t="s">
        <v>91</v>
      </c>
      <c r="K22" s="8">
        <v>10</v>
      </c>
      <c r="L22" s="9">
        <v>12</v>
      </c>
      <c r="M22" s="9" t="s">
        <v>109</v>
      </c>
      <c r="N22" s="9">
        <f t="shared" si="4"/>
        <v>192</v>
      </c>
      <c r="O22" s="8">
        <v>14</v>
      </c>
      <c r="P22" s="8">
        <f t="shared" ref="P22:P23" si="6">N22*O22</f>
        <v>2688</v>
      </c>
      <c r="Q22" s="4">
        <f>(0.9*P22)*K22</f>
        <v>24192.000000000004</v>
      </c>
    </row>
    <row r="23" spans="1:17" ht="38.25" x14ac:dyDescent="0.2">
      <c r="A23" s="8" t="s">
        <v>5</v>
      </c>
      <c r="B23" s="8" t="s">
        <v>16</v>
      </c>
      <c r="C23" s="9" t="s">
        <v>89</v>
      </c>
      <c r="D23" s="12" t="s">
        <v>9</v>
      </c>
      <c r="E23" s="12" t="s">
        <v>20</v>
      </c>
      <c r="F23" s="13" t="s">
        <v>94</v>
      </c>
      <c r="G23" s="13" t="s">
        <v>95</v>
      </c>
      <c r="H23" s="8" t="s">
        <v>6</v>
      </c>
      <c r="I23" s="8" t="s">
        <v>107</v>
      </c>
      <c r="J23" s="8" t="s">
        <v>92</v>
      </c>
      <c r="K23" s="8">
        <v>10</v>
      </c>
      <c r="L23" s="9">
        <v>12</v>
      </c>
      <c r="M23" s="9" t="s">
        <v>109</v>
      </c>
      <c r="N23" s="9">
        <f t="shared" si="4"/>
        <v>192</v>
      </c>
      <c r="O23" s="8">
        <v>30</v>
      </c>
      <c r="P23" s="8">
        <f t="shared" si="6"/>
        <v>5760</v>
      </c>
      <c r="Q23" s="4">
        <f>(0.9*P23)*K23</f>
        <v>51840</v>
      </c>
    </row>
    <row r="24" spans="1:17" ht="51" x14ac:dyDescent="0.2">
      <c r="A24" s="8" t="s">
        <v>5</v>
      </c>
      <c r="B24" s="8" t="s">
        <v>16</v>
      </c>
      <c r="C24" s="9" t="s">
        <v>96</v>
      </c>
      <c r="D24" s="12" t="s">
        <v>9</v>
      </c>
      <c r="E24" s="12" t="s">
        <v>20</v>
      </c>
      <c r="F24" s="13" t="s">
        <v>99</v>
      </c>
      <c r="G24" s="13" t="s">
        <v>98</v>
      </c>
      <c r="H24" s="8" t="s">
        <v>6</v>
      </c>
      <c r="I24" s="8" t="s">
        <v>107</v>
      </c>
      <c r="J24" s="8" t="s">
        <v>101</v>
      </c>
      <c r="K24" s="8">
        <v>10</v>
      </c>
      <c r="L24" s="9">
        <v>12</v>
      </c>
      <c r="M24" s="9" t="s">
        <v>109</v>
      </c>
      <c r="N24" s="9">
        <f t="shared" si="4"/>
        <v>192</v>
      </c>
      <c r="O24" s="8">
        <v>30</v>
      </c>
      <c r="P24" s="8">
        <f t="shared" ref="P24:P25" si="7">N24*O24</f>
        <v>5760</v>
      </c>
      <c r="Q24" s="4">
        <f>(1.9*P24)*K24</f>
        <v>109440</v>
      </c>
    </row>
    <row r="25" spans="1:17" ht="38.25" x14ac:dyDescent="0.2">
      <c r="A25" s="8" t="s">
        <v>5</v>
      </c>
      <c r="B25" s="8" t="s">
        <v>16</v>
      </c>
      <c r="C25" s="9" t="s">
        <v>97</v>
      </c>
      <c r="D25" s="12" t="s">
        <v>9</v>
      </c>
      <c r="E25" s="12" t="s">
        <v>20</v>
      </c>
      <c r="F25" s="13" t="s">
        <v>100</v>
      </c>
      <c r="G25" s="13" t="s">
        <v>98</v>
      </c>
      <c r="H25" s="8" t="s">
        <v>6</v>
      </c>
      <c r="I25" s="8" t="s">
        <v>107</v>
      </c>
      <c r="J25" s="8" t="s">
        <v>102</v>
      </c>
      <c r="K25" s="8">
        <v>10</v>
      </c>
      <c r="L25" s="9">
        <v>12</v>
      </c>
      <c r="M25" s="9" t="s">
        <v>109</v>
      </c>
      <c r="N25" s="9">
        <f t="shared" si="4"/>
        <v>192</v>
      </c>
      <c r="O25" s="8">
        <v>30</v>
      </c>
      <c r="P25" s="8">
        <f t="shared" si="7"/>
        <v>5760</v>
      </c>
      <c r="Q25" s="4">
        <f>(0.9*P25)*K25</f>
        <v>51840</v>
      </c>
    </row>
    <row r="26" spans="1:17" ht="25.5" x14ac:dyDescent="0.2">
      <c r="A26" s="8" t="s">
        <v>5</v>
      </c>
      <c r="B26" s="8" t="s">
        <v>16</v>
      </c>
      <c r="C26" s="9" t="s">
        <v>103</v>
      </c>
      <c r="D26" s="12" t="s">
        <v>9</v>
      </c>
      <c r="E26" s="12" t="s">
        <v>20</v>
      </c>
      <c r="F26" s="13" t="s">
        <v>106</v>
      </c>
      <c r="G26" s="13" t="s">
        <v>104</v>
      </c>
      <c r="H26" s="8" t="s">
        <v>6</v>
      </c>
      <c r="I26" s="8" t="s">
        <v>107</v>
      </c>
      <c r="J26" s="8" t="s">
        <v>105</v>
      </c>
      <c r="K26" s="8">
        <v>10</v>
      </c>
      <c r="L26" s="9">
        <v>12</v>
      </c>
      <c r="M26" s="9" t="s">
        <v>109</v>
      </c>
      <c r="N26" s="9">
        <f t="shared" si="4"/>
        <v>192</v>
      </c>
      <c r="O26" s="8">
        <v>30</v>
      </c>
      <c r="P26" s="8">
        <f t="shared" ref="P26" si="8">N26*O26</f>
        <v>5760</v>
      </c>
      <c r="Q26" s="4">
        <f>(0.9*P26)*K26</f>
        <v>51840</v>
      </c>
    </row>
  </sheetData>
  <autoFilter ref="A1:Q26"/>
  <phoneticPr fontId="7" type="noConversion"/>
  <hyperlinks>
    <hyperlink ref="D2" r:id="rId1"/>
    <hyperlink ref="E2" r:id="rId2"/>
    <hyperlink ref="E3" r:id="rId3"/>
    <hyperlink ref="E4" r:id="rId4"/>
    <hyperlink ref="D3" r:id="rId5"/>
    <hyperlink ref="D4" r:id="rId6"/>
    <hyperlink ref="E5" r:id="rId7"/>
    <hyperlink ref="E6" r:id="rId8"/>
    <hyperlink ref="E7" r:id="rId9"/>
    <hyperlink ref="E8" r:id="rId10"/>
    <hyperlink ref="E9" r:id="rId11"/>
    <hyperlink ref="E10" r:id="rId12"/>
    <hyperlink ref="D10" r:id="rId13"/>
    <hyperlink ref="D5" r:id="rId14"/>
    <hyperlink ref="D6" r:id="rId15"/>
    <hyperlink ref="D7" r:id="rId16"/>
    <hyperlink ref="D8" r:id="rId17"/>
    <hyperlink ref="D9" r:id="rId18"/>
    <hyperlink ref="E11" r:id="rId19"/>
    <hyperlink ref="E12" r:id="rId20"/>
    <hyperlink ref="E13" r:id="rId21"/>
    <hyperlink ref="E14" r:id="rId22"/>
    <hyperlink ref="D11" r:id="rId23"/>
    <hyperlink ref="D12" r:id="rId24"/>
    <hyperlink ref="D13" r:id="rId25"/>
    <hyperlink ref="D14" r:id="rId26"/>
    <hyperlink ref="E15" r:id="rId27"/>
    <hyperlink ref="E16" r:id="rId28"/>
    <hyperlink ref="E17" r:id="rId29"/>
    <hyperlink ref="E18" r:id="rId30"/>
    <hyperlink ref="E19" r:id="rId31"/>
    <hyperlink ref="E20" r:id="rId32"/>
    <hyperlink ref="E21" r:id="rId33"/>
    <hyperlink ref="D15" r:id="rId34"/>
    <hyperlink ref="D16" r:id="rId35"/>
    <hyperlink ref="D17" r:id="rId36"/>
    <hyperlink ref="D18" r:id="rId37"/>
    <hyperlink ref="D19" r:id="rId38"/>
    <hyperlink ref="D20" r:id="rId39"/>
    <hyperlink ref="D21" r:id="rId40"/>
    <hyperlink ref="E22" r:id="rId41"/>
    <hyperlink ref="E23" r:id="rId42"/>
    <hyperlink ref="D22" r:id="rId43"/>
    <hyperlink ref="D23" r:id="rId44"/>
    <hyperlink ref="E24" r:id="rId45"/>
    <hyperlink ref="E25" r:id="rId46"/>
    <hyperlink ref="D24" r:id="rId47"/>
    <hyperlink ref="D25" r:id="rId48"/>
    <hyperlink ref="E26" r:id="rId49"/>
    <hyperlink ref="D26" r:id="rId50"/>
  </hyperlinks>
  <pageMargins left="0.7" right="0.7" top="0.75" bottom="0.75" header="0.3" footer="0.3"/>
  <pageSetup paperSize="9" orientation="portrait" horizontalDpi="300" verticalDpi="300"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2026-04-27T19:41:18Z</dcterms:modified>
</cp:coreProperties>
</file>